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120" windowWidth="16296" windowHeight="5784"/>
  </bookViews>
  <sheets>
    <sheet name="変換" sheetId="1" r:id="rId1"/>
    <sheet name="お問合せ" sheetId="2" r:id="rId2"/>
    <sheet name="Sheet3" sheetId="3" r:id="rId3"/>
  </sheets>
  <definedNames>
    <definedName name="_xlnm.Print_Area" localSheetId="0">変換!$A$1:$N$19</definedName>
  </definedNames>
  <calcPr calcId="145621"/>
</workbook>
</file>

<file path=xl/calcChain.xml><?xml version="1.0" encoding="utf-8"?>
<calcChain xmlns="http://schemas.openxmlformats.org/spreadsheetml/2006/main">
  <c r="C5" i="1" l="1"/>
  <c r="E17" i="1"/>
  <c r="E11" i="1"/>
  <c r="E5" i="1"/>
  <c r="C11" i="1"/>
  <c r="B13" i="1" s="1"/>
  <c r="B11" i="1"/>
  <c r="B5" i="1"/>
  <c r="B17" i="1"/>
  <c r="K10" i="1"/>
  <c r="D12" i="1" l="1"/>
  <c r="C17" i="1"/>
  <c r="B19" i="1" s="1"/>
  <c r="E12" i="1"/>
  <c r="B7" i="1"/>
  <c r="D6" i="1"/>
  <c r="E6" i="1"/>
  <c r="L4" i="1"/>
  <c r="M4" i="1" s="1"/>
  <c r="L5" i="1"/>
  <c r="M5" i="1" s="1"/>
  <c r="E18" i="1" l="1"/>
  <c r="D18" i="1"/>
  <c r="L6" i="1"/>
  <c r="M6" i="1" s="1"/>
  <c r="I14" i="1" s="1"/>
  <c r="K14" i="1" s="1"/>
</calcChain>
</file>

<file path=xl/sharedStrings.xml><?xml version="1.0" encoding="utf-8"?>
<sst xmlns="http://schemas.openxmlformats.org/spreadsheetml/2006/main" count="72" uniqueCount="57">
  <si>
    <t>sf</t>
    <phoneticPr fontId="1"/>
  </si>
  <si>
    <t>cf</t>
    <phoneticPr fontId="1"/>
  </si>
  <si>
    <t>LSB</t>
    <phoneticPr fontId="1"/>
  </si>
  <si>
    <t>MSB</t>
    <phoneticPr fontId="1"/>
  </si>
  <si>
    <t>数式入力セル</t>
    <rPh sb="0" eb="2">
      <t>スウシキ</t>
    </rPh>
    <rPh sb="2" eb="4">
      <t>ニュウリョク</t>
    </rPh>
    <phoneticPr fontId="1"/>
  </si>
  <si>
    <t>変化させるセル</t>
    <rPh sb="0" eb="2">
      <t>ヘンカ</t>
    </rPh>
    <phoneticPr fontId="1"/>
  </si>
  <si>
    <t>Len</t>
    <phoneticPr fontId="1"/>
  </si>
  <si>
    <t>sf</t>
    <phoneticPr fontId="1"/>
  </si>
  <si>
    <t>cf</t>
    <phoneticPr fontId="1"/>
  </si>
  <si>
    <t>LSB</t>
    <phoneticPr fontId="1"/>
  </si>
  <si>
    <t>MSB</t>
    <phoneticPr fontId="1"/>
  </si>
  <si>
    <t>整数</t>
    <rPh sb="0" eb="2">
      <t>セイスウ</t>
    </rPh>
    <phoneticPr fontId="1"/>
  </si>
  <si>
    <t>27307+(2237*1536*2^-4)/2^15</t>
    <phoneticPr fontId="1"/>
  </si>
  <si>
    <t>実数</t>
    <rPh sb="0" eb="2">
      <t>ジッスウ</t>
    </rPh>
    <phoneticPr fontId="1"/>
  </si>
  <si>
    <t>実数演算</t>
    <rPh sb="0" eb="2">
      <t>ジッスウ</t>
    </rPh>
    <rPh sb="2" eb="4">
      <t>エンザン</t>
    </rPh>
    <phoneticPr fontId="1"/>
  </si>
  <si>
    <t>整数演算</t>
    <rPh sb="0" eb="2">
      <t>セイスウ</t>
    </rPh>
    <rPh sb="2" eb="4">
      <t>エンザン</t>
    </rPh>
    <phoneticPr fontId="1"/>
  </si>
  <si>
    <t>演算結果</t>
    <rPh sb="0" eb="2">
      <t>エンザン</t>
    </rPh>
    <rPh sb="2" eb="4">
      <t>ケッカ</t>
    </rPh>
    <phoneticPr fontId="1"/>
  </si>
  <si>
    <t>回転速度の計算式及び演算結果の真値は</t>
    <rPh sb="5" eb="7">
      <t>ケイサン</t>
    </rPh>
    <rPh sb="7" eb="8">
      <t>シキ</t>
    </rPh>
    <rPh sb="8" eb="9">
      <t>オヨ</t>
    </rPh>
    <rPh sb="10" eb="12">
      <t>エンザン</t>
    </rPh>
    <rPh sb="12" eb="14">
      <t>ケッカ</t>
    </rPh>
    <rPh sb="15" eb="17">
      <t>シンチ</t>
    </rPh>
    <phoneticPr fontId="1"/>
  </si>
  <si>
    <t>組込ソフトウェアでの整数演算手順及び演算結果は</t>
    <rPh sb="0" eb="2">
      <t>クミコミ</t>
    </rPh>
    <rPh sb="10" eb="12">
      <t>セイスウ</t>
    </rPh>
    <rPh sb="12" eb="14">
      <t>エンザン</t>
    </rPh>
    <rPh sb="14" eb="16">
      <t>テジュン</t>
    </rPh>
    <rPh sb="16" eb="17">
      <t>オヨ</t>
    </rPh>
    <rPh sb="18" eb="20">
      <t>エンザン</t>
    </rPh>
    <rPh sb="20" eb="22">
      <t>ケッカ</t>
    </rPh>
    <phoneticPr fontId="1"/>
  </si>
  <si>
    <t>Len</t>
    <phoneticPr fontId="1"/>
  </si>
  <si>
    <t>物理量（実数）から固定小数点数（整数）への変換及び演算の例</t>
    <rPh sb="0" eb="2">
      <t>ブツリ</t>
    </rPh>
    <rPh sb="2" eb="3">
      <t>リョウ</t>
    </rPh>
    <rPh sb="4" eb="6">
      <t>ジッスウ</t>
    </rPh>
    <rPh sb="9" eb="11">
      <t>コテイ</t>
    </rPh>
    <rPh sb="11" eb="13">
      <t>ショウスウ</t>
    </rPh>
    <rPh sb="13" eb="14">
      <t>テン</t>
    </rPh>
    <rPh sb="14" eb="15">
      <t>スウ</t>
    </rPh>
    <rPh sb="16" eb="18">
      <t>セイスウ</t>
    </rPh>
    <rPh sb="21" eb="23">
      <t>ヘンカン</t>
    </rPh>
    <rPh sb="23" eb="24">
      <t>オヨ</t>
    </rPh>
    <rPh sb="25" eb="27">
      <t>エンザン</t>
    </rPh>
    <rPh sb="28" eb="29">
      <t>レイ</t>
    </rPh>
    <phoneticPr fontId="1"/>
  </si>
  <si>
    <t>）</t>
    <phoneticPr fontId="1"/>
  </si>
  <si>
    <r>
      <t>MSB</t>
    </r>
    <r>
      <rPr>
        <sz val="12"/>
        <color theme="1"/>
        <rFont val="ＭＳ Ｐ明朝"/>
        <family val="1"/>
        <charset val="128"/>
      </rPr>
      <t>＝</t>
    </r>
    <phoneticPr fontId="1"/>
  </si>
  <si>
    <r>
      <rPr>
        <sz val="12"/>
        <color theme="1"/>
        <rFont val="ＭＳ Ｐ明朝"/>
        <family val="1"/>
        <charset val="128"/>
      </rPr>
      <t>＝実数（</t>
    </r>
    <phoneticPr fontId="1"/>
  </si>
  <si>
    <r>
      <t>　　　　 スケールファクタの左</t>
    </r>
    <r>
      <rPr>
        <sz val="12"/>
        <color theme="1"/>
        <rFont val="Times New Roman"/>
        <family val="1"/>
      </rPr>
      <t>4</t>
    </r>
    <r>
      <rPr>
        <sz val="12"/>
        <color theme="1"/>
        <rFont val="ＭＳ Ｐ明朝"/>
        <family val="1"/>
        <charset val="128"/>
      </rPr>
      <t>ビットシフト（</t>
    </r>
    <r>
      <rPr>
        <sz val="12"/>
        <color theme="1"/>
        <rFont val="Times New Roman"/>
        <family val="1"/>
      </rPr>
      <t>*2</t>
    </r>
    <r>
      <rPr>
        <sz val="12"/>
        <color theme="1"/>
        <rFont val="ＭＳ Ｐ明朝"/>
        <family val="1"/>
        <charset val="128"/>
      </rPr>
      <t>＾</t>
    </r>
    <r>
      <rPr>
        <sz val="12"/>
        <color theme="1"/>
        <rFont val="Times New Roman"/>
        <family val="1"/>
      </rPr>
      <t>-4</t>
    </r>
    <r>
      <rPr>
        <sz val="12"/>
        <color theme="1"/>
        <rFont val="ＭＳ Ｐ明朝"/>
        <family val="1"/>
        <charset val="128"/>
      </rPr>
      <t>）を行う。</t>
    </r>
    <phoneticPr fontId="1"/>
  </si>
  <si>
    <r>
      <t>MSB</t>
    </r>
    <r>
      <rPr>
        <sz val="12"/>
        <color theme="1"/>
        <rFont val="ＭＳ Ｐ明朝"/>
        <family val="1"/>
        <charset val="128"/>
      </rPr>
      <t>＝</t>
    </r>
    <phoneticPr fontId="1"/>
  </si>
  <si>
    <t>回転速度</t>
    <rPh sb="0" eb="2">
      <t>カイテン</t>
    </rPh>
    <rPh sb="2" eb="4">
      <t>ソクド</t>
    </rPh>
    <phoneticPr fontId="1"/>
  </si>
  <si>
    <r>
      <rPr>
        <sz val="12"/>
        <color theme="1"/>
        <rFont val="ＭＳ Ｐ明朝"/>
        <family val="1"/>
        <charset val="128"/>
      </rPr>
      <t>（</t>
    </r>
    <r>
      <rPr>
        <sz val="12"/>
        <color theme="1"/>
        <rFont val="Times New Roman"/>
        <family val="1"/>
      </rPr>
      <t>rpm</t>
    </r>
    <r>
      <rPr>
        <sz val="12"/>
        <color theme="1"/>
        <rFont val="ＭＳ Ｐ明朝"/>
        <family val="1"/>
        <charset val="128"/>
      </rPr>
      <t>）</t>
    </r>
    <phoneticPr fontId="1"/>
  </si>
  <si>
    <t>演算</t>
    <rPh sb="0" eb="2">
      <t>エンザン</t>
    </rPh>
    <phoneticPr fontId="1"/>
  </si>
  <si>
    <t>ビット長＝</t>
    <phoneticPr fontId="1"/>
  </si>
  <si>
    <t>温度</t>
    <rPh sb="0" eb="2">
      <t>オンド</t>
    </rPh>
    <phoneticPr fontId="1"/>
  </si>
  <si>
    <t>温度感度係数</t>
    <rPh sb="0" eb="2">
      <t>オンド</t>
    </rPh>
    <rPh sb="2" eb="4">
      <t>カンド</t>
    </rPh>
    <rPh sb="4" eb="6">
      <t>ケイスウ</t>
    </rPh>
    <phoneticPr fontId="1"/>
  </si>
  <si>
    <t>（℃）</t>
    <phoneticPr fontId="1"/>
  </si>
  <si>
    <t>Len</t>
    <phoneticPr fontId="1"/>
  </si>
  <si>
    <t>sf</t>
    <phoneticPr fontId="1"/>
  </si>
  <si>
    <t>cf</t>
    <phoneticPr fontId="1"/>
  </si>
  <si>
    <t>LSB</t>
    <phoneticPr fontId="1"/>
  </si>
  <si>
    <t>MSB</t>
    <phoneticPr fontId="1"/>
  </si>
  <si>
    <r>
      <rPr>
        <sz val="12"/>
        <color theme="1"/>
        <rFont val="ＭＳ Ｐ明朝"/>
        <family val="1"/>
        <charset val="128"/>
      </rPr>
      <t>（</t>
    </r>
    <r>
      <rPr>
        <sz val="12"/>
        <color theme="1"/>
        <rFont val="Times New Roman"/>
        <family val="1"/>
      </rPr>
      <t>rpm/</t>
    </r>
    <r>
      <rPr>
        <sz val="12"/>
        <color theme="1"/>
        <rFont val="ＭＳ Ｐ明朝"/>
        <family val="1"/>
        <charset val="128"/>
      </rPr>
      <t>℃）</t>
    </r>
    <phoneticPr fontId="1"/>
  </si>
  <si>
    <t>回転速度計測値　＝</t>
    <rPh sb="0" eb="2">
      <t>カイテン</t>
    </rPh>
    <rPh sb="2" eb="4">
      <t>ソクド</t>
    </rPh>
    <rPh sb="4" eb="7">
      <t>ケイソクチ</t>
    </rPh>
    <phoneticPr fontId="1"/>
  </si>
  <si>
    <t>温度計測値　＝</t>
    <rPh sb="0" eb="2">
      <t>オンド</t>
    </rPh>
    <rPh sb="2" eb="5">
      <t>ケイソクチ</t>
    </rPh>
    <phoneticPr fontId="1"/>
  </si>
  <si>
    <t>温度感度係数　＝</t>
    <rPh sb="0" eb="2">
      <t>オンド</t>
    </rPh>
    <rPh sb="2" eb="4">
      <t>カンド</t>
    </rPh>
    <rPh sb="4" eb="6">
      <t>ケイスウ</t>
    </rPh>
    <phoneticPr fontId="1"/>
  </si>
  <si>
    <t>回転速度</t>
    <rPh sb="0" eb="2">
      <t>カイテン</t>
    </rPh>
    <rPh sb="2" eb="4">
      <t>ソクド</t>
    </rPh>
    <phoneticPr fontId="1"/>
  </si>
  <si>
    <r>
      <t>回転速度計測値＋温度感度係数</t>
    </r>
    <r>
      <rPr>
        <sz val="12"/>
        <color theme="1"/>
        <rFont val="Times New Roman"/>
        <family val="1"/>
      </rPr>
      <t>×</t>
    </r>
    <r>
      <rPr>
        <sz val="12"/>
        <color theme="1"/>
        <rFont val="ＭＳ Ｐ明朝"/>
        <family val="1"/>
        <charset val="128"/>
      </rPr>
      <t>温度計測値</t>
    </r>
  </si>
  <si>
    <r>
      <rPr>
        <sz val="12"/>
        <color theme="1"/>
        <rFont val="ＭＳ Ｐ明朝"/>
        <family val="1"/>
        <charset val="128"/>
      </rPr>
      <t>回転速度</t>
    </r>
    <r>
      <rPr>
        <sz val="12"/>
        <color theme="1"/>
        <rFont val="Times New Roman"/>
        <family val="1"/>
      </rPr>
      <t/>
    </r>
    <rPh sb="0" eb="2">
      <t>カイテン</t>
    </rPh>
    <rPh sb="2" eb="4">
      <t>ソクド</t>
    </rPh>
    <phoneticPr fontId="1"/>
  </si>
  <si>
    <r>
      <t>250</t>
    </r>
    <r>
      <rPr>
        <sz val="12"/>
        <color theme="1"/>
        <rFont val="ＭＳ Ｐ明朝"/>
        <family val="1"/>
        <charset val="128"/>
      </rPr>
      <t>＋</t>
    </r>
    <r>
      <rPr>
        <sz val="12"/>
        <color theme="1"/>
        <rFont val="Times New Roman"/>
        <family val="1"/>
      </rPr>
      <t>0.001×60</t>
    </r>
    <r>
      <rPr>
        <sz val="12"/>
        <color theme="1"/>
        <rFont val="ＭＳ Ｐ明朝"/>
        <family val="1"/>
        <charset val="128"/>
      </rPr>
      <t>＝</t>
    </r>
  </si>
  <si>
    <t>＝</t>
    <phoneticPr fontId="1"/>
  </si>
  <si>
    <t>固定</t>
    <rPh sb="0" eb="2">
      <t>コテイ</t>
    </rPh>
    <phoneticPr fontId="1"/>
  </si>
  <si>
    <t>小数点数</t>
    <phoneticPr fontId="1"/>
  </si>
  <si>
    <r>
      <rPr>
        <sz val="12"/>
        <color theme="1"/>
        <rFont val="ＭＳ Ｐ明朝"/>
        <family val="1"/>
        <charset val="128"/>
      </rPr>
      <t>　　</t>
    </r>
    <r>
      <rPr>
        <sz val="12"/>
        <color theme="1"/>
        <rFont val="Times New Roman"/>
        <family val="1"/>
      </rPr>
      <t xml:space="preserve">(2) </t>
    </r>
    <r>
      <rPr>
        <sz val="12"/>
        <color theme="1"/>
        <rFont val="ＭＳ Ｐ明朝"/>
        <family val="1"/>
        <charset val="128"/>
      </rPr>
      <t>上記で倍精度になってから温度感度係数の</t>
    </r>
    <rPh sb="6" eb="8">
      <t>ジョウキ</t>
    </rPh>
    <rPh sb="9" eb="10">
      <t>バイ</t>
    </rPh>
    <rPh sb="10" eb="12">
      <t>セイド</t>
    </rPh>
    <rPh sb="18" eb="20">
      <t>オンド</t>
    </rPh>
    <rPh sb="20" eb="22">
      <t>カンド</t>
    </rPh>
    <rPh sb="22" eb="24">
      <t>ケイスウ</t>
    </rPh>
    <phoneticPr fontId="1"/>
  </si>
  <si>
    <r>
      <rPr>
        <sz val="12"/>
        <color theme="1"/>
        <rFont val="ＭＳ Ｐ明朝"/>
        <family val="1"/>
        <charset val="128"/>
      </rPr>
      <t>　　</t>
    </r>
    <r>
      <rPr>
        <sz val="12"/>
        <color theme="1"/>
        <rFont val="Times New Roman"/>
        <family val="1"/>
      </rPr>
      <t>(</t>
    </r>
    <r>
      <rPr>
        <sz val="12"/>
        <color theme="1"/>
        <rFont val="ＭＳ Ｐ明朝"/>
        <family val="1"/>
        <charset val="128"/>
      </rPr>
      <t>１</t>
    </r>
    <r>
      <rPr>
        <sz val="12"/>
        <color theme="1"/>
        <rFont val="Times New Roman"/>
        <family val="1"/>
      </rPr>
      <t xml:space="preserve">) </t>
    </r>
    <r>
      <rPr>
        <sz val="12"/>
        <color theme="1"/>
        <rFont val="ＭＳ Ｐ明朝"/>
        <family val="1"/>
        <charset val="128"/>
      </rPr>
      <t>温度感度係数</t>
    </r>
    <r>
      <rPr>
        <sz val="12"/>
        <color theme="1"/>
        <rFont val="Times New Roman"/>
        <family val="1"/>
      </rPr>
      <t>×</t>
    </r>
    <r>
      <rPr>
        <sz val="12"/>
        <color theme="1"/>
        <rFont val="ＭＳ Ｐ明朝"/>
        <family val="1"/>
        <charset val="128"/>
      </rPr>
      <t>温度は倍精度数値になる。</t>
    </r>
    <phoneticPr fontId="1"/>
  </si>
  <si>
    <r>
      <t>MSB</t>
    </r>
    <r>
      <rPr>
        <sz val="12"/>
        <color theme="1"/>
        <rFont val="ＭＳ Ｐ明朝"/>
        <family val="1"/>
        <charset val="128"/>
      </rPr>
      <t>＝</t>
    </r>
    <phoneticPr fontId="1"/>
  </si>
  <si>
    <t>シークゴール</t>
    <phoneticPr fontId="1"/>
  </si>
  <si>
    <t>で ｓｆ 計算</t>
    <phoneticPr fontId="1"/>
  </si>
  <si>
    <t>技術的なご質問のみお受けします。</t>
    <rPh sb="0" eb="3">
      <t>ギジュツテキ</t>
    </rPh>
    <rPh sb="5" eb="7">
      <t>シツモン</t>
    </rPh>
    <rPh sb="10" eb="11">
      <t>ウ</t>
    </rPh>
    <phoneticPr fontId="1"/>
  </si>
  <si>
    <t>sxsijk@yahoo.co.jp</t>
    <phoneticPr fontId="1"/>
  </si>
  <si>
    <t>何か問題が生じたらメールアドレスを削除しますので、予めご了承ください。</t>
    <rPh sb="0" eb="1">
      <t>ナニ</t>
    </rPh>
    <rPh sb="2" eb="4">
      <t>モンダイ</t>
    </rPh>
    <rPh sb="5" eb="6">
      <t>ショウ</t>
    </rPh>
    <rPh sb="17" eb="19">
      <t>サクジョ</t>
    </rPh>
    <rPh sb="25" eb="26">
      <t>アラカジ</t>
    </rPh>
    <rPh sb="28" eb="30">
      <t>リョウショウ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</si>
</sst>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0"/>
    <numFmt numFmtId="177" formatCode="0.00000"/>
    <numFmt numFmtId="178" formatCode="0.0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Times New Roman"/>
      <family val="1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20"/>
      <color theme="10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2" fillId="0" borderId="0" xfId="0" applyNumberFormat="1" applyFont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left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left" vertic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/>
    </xf>
    <xf numFmtId="0" fontId="3" fillId="0" borderId="0" xfId="0" applyNumberFormat="1" applyFont="1" applyAlignment="1">
      <alignment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right" vertical="center"/>
    </xf>
    <xf numFmtId="177" fontId="2" fillId="0" borderId="2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vertical="center" shrinkToFit="1"/>
    </xf>
    <xf numFmtId="177" fontId="2" fillId="0" borderId="0" xfId="0" applyNumberFormat="1" applyFont="1" applyBorder="1" applyAlignment="1">
      <alignment horizontal="center" vertical="center"/>
    </xf>
    <xf numFmtId="177" fontId="2" fillId="0" borderId="11" xfId="0" applyNumberFormat="1" applyFont="1" applyBorder="1" applyAlignment="1">
      <alignment horizontal="center" vertical="center"/>
    </xf>
    <xf numFmtId="0" fontId="3" fillId="0" borderId="13" xfId="0" applyNumberFormat="1" applyFont="1" applyBorder="1" applyAlignment="1">
      <alignment vertical="center" shrinkToFit="1"/>
    </xf>
    <xf numFmtId="0" fontId="2" fillId="0" borderId="11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1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0" xfId="0" applyNumberFormat="1" applyFont="1" applyAlignment="1">
      <alignment horizontal="left" vertical="center" wrapText="1" shrinkToFit="1"/>
    </xf>
    <xf numFmtId="0" fontId="2" fillId="0" borderId="0" xfId="0" applyNumberFormat="1" applyFont="1" applyAlignment="1">
      <alignment horizontal="center" vertical="center" wrapText="1" shrinkToFit="1"/>
    </xf>
    <xf numFmtId="0" fontId="2" fillId="0" borderId="0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 shrinkToFit="1"/>
    </xf>
    <xf numFmtId="0" fontId="2" fillId="0" borderId="6" xfId="0" applyNumberFormat="1" applyFont="1" applyBorder="1" applyAlignment="1">
      <alignment horizontal="center" vertical="center" wrapText="1" shrinkToFit="1"/>
    </xf>
    <xf numFmtId="0" fontId="3" fillId="0" borderId="15" xfId="0" applyNumberFormat="1" applyFont="1" applyBorder="1" applyAlignment="1">
      <alignment horizontal="right" vertical="center" wrapText="1" shrinkToFit="1"/>
    </xf>
    <xf numFmtId="0" fontId="2" fillId="0" borderId="16" xfId="0" applyNumberFormat="1" applyFont="1" applyBorder="1" applyAlignment="1">
      <alignment horizontal="left" vertical="center" wrapText="1" shrinkToFit="1"/>
    </xf>
    <xf numFmtId="0" fontId="2" fillId="0" borderId="0" xfId="0" quotePrefix="1" applyNumberFormat="1" applyFont="1" applyAlignment="1">
      <alignment horizontal="right" vertical="center"/>
    </xf>
    <xf numFmtId="0" fontId="3" fillId="0" borderId="0" xfId="0" applyNumberFormat="1" applyFont="1" applyAlignment="1">
      <alignment horizontal="left" vertical="center"/>
    </xf>
    <xf numFmtId="0" fontId="3" fillId="0" borderId="0" xfId="0" quotePrefix="1" applyNumberFormat="1" applyFont="1" applyAlignment="1">
      <alignment vertical="center"/>
    </xf>
    <xf numFmtId="0" fontId="3" fillId="0" borderId="0" xfId="0" applyNumberFormat="1" applyFont="1" applyAlignment="1">
      <alignment horizontal="center" vertical="top" wrapText="1" shrinkToFit="1"/>
    </xf>
    <xf numFmtId="178" fontId="2" fillId="0" borderId="0" xfId="0" applyNumberFormat="1" applyFont="1" applyAlignment="1">
      <alignment horizontal="center" vertical="center"/>
    </xf>
    <xf numFmtId="178" fontId="2" fillId="0" borderId="0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shrinkToFit="1"/>
    </xf>
    <xf numFmtId="0" fontId="3" fillId="0" borderId="10" xfId="0" applyNumberFormat="1" applyFont="1" applyBorder="1" applyAlignment="1">
      <alignment vertical="top" shrinkToFit="1"/>
    </xf>
    <xf numFmtId="0" fontId="6" fillId="0" borderId="0" xfId="1" applyFont="1" applyAlignment="1">
      <alignment vertical="center"/>
    </xf>
    <xf numFmtId="0" fontId="8" fillId="0" borderId="0" xfId="0" applyFo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14" xfId="0" applyNumberFormat="1" applyFont="1" applyBorder="1" applyAlignment="1">
      <alignment horizontal="center" vertical="center" wrapText="1"/>
    </xf>
    <xf numFmtId="0" fontId="2" fillId="0" borderId="1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 shrinkToFit="1"/>
    </xf>
    <xf numFmtId="0" fontId="2" fillId="0" borderId="15" xfId="0" applyNumberFormat="1" applyFont="1" applyBorder="1" applyAlignment="1">
      <alignment horizontal="center" vertical="center" wrapText="1" shrinkToFit="1"/>
    </xf>
    <xf numFmtId="176" fontId="2" fillId="0" borderId="5" xfId="0" applyNumberFormat="1" applyFont="1" applyBorder="1" applyAlignment="1">
      <alignment horizontal="center" vertical="center" wrapText="1" shrinkToFit="1"/>
    </xf>
    <xf numFmtId="176" fontId="2" fillId="0" borderId="15" xfId="0" applyNumberFormat="1" applyFont="1" applyBorder="1" applyAlignment="1">
      <alignment horizontal="center" vertical="center" wrapText="1" shrinkToFit="1"/>
    </xf>
    <xf numFmtId="0" fontId="4" fillId="0" borderId="0" xfId="0" applyNumberFormat="1" applyFont="1" applyAlignment="1">
      <alignment horizontal="center" vertical="top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/>
    </xf>
    <xf numFmtId="178" fontId="2" fillId="0" borderId="5" xfId="0" applyNumberFormat="1" applyFont="1" applyBorder="1" applyAlignment="1">
      <alignment horizontal="center" vertical="center" wrapText="1" shrinkToFit="1"/>
    </xf>
    <xf numFmtId="178" fontId="2" fillId="0" borderId="15" xfId="0" applyNumberFormat="1" applyFont="1" applyBorder="1" applyAlignment="1">
      <alignment horizontal="center" vertical="center" wrapText="1" shrinkToFit="1"/>
    </xf>
    <xf numFmtId="0" fontId="6" fillId="0" borderId="17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xsijk@yahoo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workbookViewId="0">
      <selection activeCell="O3" sqref="O3"/>
    </sheetView>
  </sheetViews>
  <sheetFormatPr defaultRowHeight="15.6" x14ac:dyDescent="0.2"/>
  <cols>
    <col min="1" max="5" width="12.77734375" style="1" customWidth="1"/>
    <col min="6" max="6" width="5.33203125" style="1" customWidth="1"/>
    <col min="7" max="7" width="9.5546875" style="6" customWidth="1"/>
    <col min="8" max="8" width="2.6640625" style="6" customWidth="1"/>
    <col min="9" max="9" width="7.77734375" style="6" customWidth="1"/>
    <col min="10" max="11" width="8.44140625" style="6" customWidth="1"/>
    <col min="12" max="12" width="9.6640625" style="6" customWidth="1"/>
    <col min="13" max="13" width="8.6640625" style="6" customWidth="1"/>
    <col min="14" max="14" width="1.77734375" style="1" customWidth="1"/>
    <col min="15" max="16384" width="8.88671875" style="1"/>
  </cols>
  <sheetData>
    <row r="1" spans="1:14" ht="33" customHeight="1" thickBot="1" x14ac:dyDescent="0.25">
      <c r="A1" s="50" t="s">
        <v>20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14" s="26" customFormat="1" ht="22.05" customHeight="1" x14ac:dyDescent="0.2">
      <c r="A2" s="51" t="s">
        <v>26</v>
      </c>
      <c r="B2" s="52"/>
      <c r="C2" s="46" t="s">
        <v>22</v>
      </c>
      <c r="D2" s="54">
        <v>300</v>
      </c>
      <c r="E2" s="28" t="s">
        <v>28</v>
      </c>
      <c r="F2" s="29"/>
      <c r="G2" s="6"/>
      <c r="H2" s="6"/>
      <c r="I2" s="6"/>
      <c r="J2" s="6"/>
      <c r="K2" s="53" t="s">
        <v>13</v>
      </c>
      <c r="L2" s="7" t="s">
        <v>47</v>
      </c>
      <c r="M2" s="53" t="s">
        <v>11</v>
      </c>
      <c r="N2" s="25"/>
    </row>
    <row r="3" spans="1:14" s="26" customFormat="1" ht="22.05" customHeight="1" x14ac:dyDescent="0.2">
      <c r="A3" s="44" t="s">
        <v>27</v>
      </c>
      <c r="B3" s="45"/>
      <c r="C3" s="47"/>
      <c r="D3" s="55"/>
      <c r="E3" s="30" t="s">
        <v>29</v>
      </c>
      <c r="F3" s="31">
        <v>16</v>
      </c>
      <c r="K3" s="53"/>
      <c r="L3" s="35" t="s">
        <v>48</v>
      </c>
      <c r="M3" s="53"/>
    </row>
    <row r="4" spans="1:14" ht="22.05" customHeight="1" x14ac:dyDescent="0.2">
      <c r="A4" s="9" t="s">
        <v>19</v>
      </c>
      <c r="B4" s="5" t="s">
        <v>0</v>
      </c>
      <c r="C4" s="5" t="s">
        <v>1</v>
      </c>
      <c r="D4" s="5" t="s">
        <v>2</v>
      </c>
      <c r="E4" s="5" t="s">
        <v>3</v>
      </c>
      <c r="F4" s="10"/>
      <c r="G4" s="11" t="s">
        <v>39</v>
      </c>
      <c r="K4" s="36">
        <v>250</v>
      </c>
      <c r="L4" s="12">
        <f>K4/(2^B5*C5)</f>
        <v>0.83333333333333337</v>
      </c>
      <c r="M4" s="1">
        <f>INT(L4*2^15+0.5)</f>
        <v>27307</v>
      </c>
      <c r="N4" s="25"/>
    </row>
    <row r="5" spans="1:14" ht="22.05" customHeight="1" x14ac:dyDescent="0.2">
      <c r="A5" s="9">
        <v>16</v>
      </c>
      <c r="B5" s="5">
        <f>SIGN(B6)*INT(ABS(B6))</f>
        <v>0</v>
      </c>
      <c r="C5" s="37">
        <f>D2</f>
        <v>300</v>
      </c>
      <c r="D5" s="5">
        <v>1</v>
      </c>
      <c r="E5" s="5">
        <f>2^(F3-1)</f>
        <v>32768</v>
      </c>
      <c r="F5" s="10"/>
      <c r="G5" s="11" t="s">
        <v>40</v>
      </c>
      <c r="K5" s="36">
        <v>60</v>
      </c>
      <c r="L5" s="12">
        <f>K5/(2^B11*C11)</f>
        <v>4.6875E-2</v>
      </c>
      <c r="M5" s="1">
        <f>INT(L5*2^15+0.5)</f>
        <v>1536</v>
      </c>
      <c r="N5" s="8"/>
    </row>
    <row r="6" spans="1:14" ht="22.05" customHeight="1" x14ac:dyDescent="0.2">
      <c r="A6" s="38" t="s">
        <v>52</v>
      </c>
      <c r="B6" s="14">
        <v>-1.389764350318793E-4</v>
      </c>
      <c r="C6" s="15" t="s">
        <v>5</v>
      </c>
      <c r="D6" s="16">
        <f>D5*2^$B5*$C5/2^(F3-1)</f>
        <v>9.1552734375E-3</v>
      </c>
      <c r="E6" s="37">
        <f>E5*2^$B5*$C5/2^(F3-1)</f>
        <v>300</v>
      </c>
      <c r="F6" s="10"/>
      <c r="G6" s="11" t="s">
        <v>41</v>
      </c>
      <c r="K6" s="1">
        <v>1E-3</v>
      </c>
      <c r="L6" s="12">
        <f>K6/(2^B17*C17)</f>
        <v>6.826666666666667E-2</v>
      </c>
      <c r="M6" s="1">
        <f>INT(L6*2^15+0.5)</f>
        <v>2237</v>
      </c>
      <c r="N6" s="8"/>
    </row>
    <row r="7" spans="1:14" ht="22.05" customHeight="1" thickBot="1" x14ac:dyDescent="0.25">
      <c r="A7" s="39" t="s">
        <v>53</v>
      </c>
      <c r="B7" s="17">
        <f>D2*(2^F3/2^A5)/2^B6/C5</f>
        <v>1.0000963357640984</v>
      </c>
      <c r="C7" s="18" t="s">
        <v>4</v>
      </c>
      <c r="D7" s="19"/>
      <c r="E7" s="19"/>
      <c r="F7" s="20"/>
      <c r="G7" s="1"/>
      <c r="H7" s="1"/>
      <c r="I7" s="1"/>
      <c r="J7" s="1"/>
      <c r="K7" s="1"/>
      <c r="L7" s="1"/>
      <c r="M7" s="1"/>
      <c r="N7" s="8"/>
    </row>
    <row r="8" spans="1:14" s="26" customFormat="1" ht="22.05" customHeight="1" x14ac:dyDescent="0.2">
      <c r="A8" s="51" t="s">
        <v>30</v>
      </c>
      <c r="B8" s="52"/>
      <c r="C8" s="46" t="s">
        <v>25</v>
      </c>
      <c r="D8" s="54">
        <v>80</v>
      </c>
      <c r="E8" s="28" t="s">
        <v>28</v>
      </c>
      <c r="F8" s="29"/>
      <c r="G8" s="6" t="s">
        <v>17</v>
      </c>
      <c r="H8" s="6"/>
      <c r="I8" s="6"/>
      <c r="J8" s="6"/>
      <c r="K8" s="1"/>
      <c r="L8" s="12"/>
      <c r="M8" s="13"/>
      <c r="N8" s="8"/>
    </row>
    <row r="9" spans="1:14" s="26" customFormat="1" ht="22.05" customHeight="1" x14ac:dyDescent="0.2">
      <c r="A9" s="44" t="s">
        <v>32</v>
      </c>
      <c r="B9" s="45"/>
      <c r="C9" s="47"/>
      <c r="D9" s="55"/>
      <c r="E9" s="30" t="s">
        <v>29</v>
      </c>
      <c r="F9" s="31">
        <v>16</v>
      </c>
      <c r="G9" s="11" t="s">
        <v>42</v>
      </c>
      <c r="H9" s="34" t="s">
        <v>46</v>
      </c>
      <c r="I9" s="11" t="s">
        <v>43</v>
      </c>
      <c r="J9" s="6"/>
      <c r="K9" s="6"/>
      <c r="L9" s="6"/>
      <c r="M9" s="6"/>
      <c r="N9" s="25"/>
    </row>
    <row r="10" spans="1:14" ht="22.05" customHeight="1" x14ac:dyDescent="0.2">
      <c r="A10" s="9" t="s">
        <v>33</v>
      </c>
      <c r="B10" s="5" t="s">
        <v>34</v>
      </c>
      <c r="C10" s="5" t="s">
        <v>35</v>
      </c>
      <c r="D10" s="5" t="s">
        <v>36</v>
      </c>
      <c r="E10" s="5" t="s">
        <v>37</v>
      </c>
      <c r="F10" s="10"/>
      <c r="H10" s="34" t="s">
        <v>46</v>
      </c>
      <c r="I10" s="6" t="s">
        <v>45</v>
      </c>
      <c r="K10" s="21">
        <f>K4+K6*K5</f>
        <v>250.06</v>
      </c>
      <c r="M10" s="11" t="s">
        <v>14</v>
      </c>
      <c r="N10" s="25"/>
    </row>
    <row r="11" spans="1:14" ht="22.05" customHeight="1" x14ac:dyDescent="0.2">
      <c r="A11" s="9">
        <v>12</v>
      </c>
      <c r="B11" s="5">
        <f>SIGN(B12)*INT(ABS(B12))</f>
        <v>0</v>
      </c>
      <c r="C11" s="37">
        <f>D8/2^(A11-1)*2^(F9-1)</f>
        <v>1280</v>
      </c>
      <c r="D11" s="5">
        <v>1</v>
      </c>
      <c r="E11" s="5">
        <f>2^(F9-1)</f>
        <v>32768</v>
      </c>
      <c r="F11" s="10"/>
      <c r="G11" s="1"/>
      <c r="H11" s="1"/>
      <c r="I11" s="1"/>
      <c r="J11" s="1"/>
      <c r="K11" s="1"/>
      <c r="L11" s="1"/>
      <c r="M11" s="1"/>
      <c r="N11" s="8"/>
    </row>
    <row r="12" spans="1:14" ht="22.05" customHeight="1" x14ac:dyDescent="0.2">
      <c r="A12" s="38" t="s">
        <v>52</v>
      </c>
      <c r="B12" s="14">
        <v>-1.389764350318793E-4</v>
      </c>
      <c r="C12" s="15" t="s">
        <v>5</v>
      </c>
      <c r="D12" s="16">
        <f>D11*2^$B11*$C11/2^(F9-1)</f>
        <v>3.90625E-2</v>
      </c>
      <c r="E12" s="37">
        <f>E11*2^$B11*$C11/2^(F9-1)</f>
        <v>1280</v>
      </c>
      <c r="F12" s="10"/>
      <c r="G12" s="11" t="s">
        <v>18</v>
      </c>
      <c r="N12" s="8"/>
    </row>
    <row r="13" spans="1:14" ht="22.05" customHeight="1" thickBot="1" x14ac:dyDescent="0.25">
      <c r="A13" s="39" t="s">
        <v>53</v>
      </c>
      <c r="B13" s="17">
        <f>D8*(2^F9/2^A11)/2^B12/C11</f>
        <v>1.0000963357640984</v>
      </c>
      <c r="C13" s="18" t="s">
        <v>4</v>
      </c>
      <c r="D13" s="19"/>
      <c r="E13" s="19"/>
      <c r="F13" s="20"/>
      <c r="G13" s="6" t="s">
        <v>44</v>
      </c>
      <c r="H13" s="34" t="s">
        <v>46</v>
      </c>
      <c r="I13" s="6" t="s">
        <v>12</v>
      </c>
      <c r="K13" s="7"/>
      <c r="L13" s="7"/>
      <c r="M13" s="11" t="s">
        <v>15</v>
      </c>
      <c r="N13" s="8"/>
    </row>
    <row r="14" spans="1:14" s="26" customFormat="1" ht="22.05" customHeight="1" x14ac:dyDescent="0.2">
      <c r="A14" s="51" t="s">
        <v>31</v>
      </c>
      <c r="B14" s="52"/>
      <c r="C14" s="46" t="s">
        <v>51</v>
      </c>
      <c r="D14" s="48">
        <v>0.01</v>
      </c>
      <c r="E14" s="28" t="s">
        <v>28</v>
      </c>
      <c r="F14" s="29"/>
      <c r="G14" s="6"/>
      <c r="H14" s="34" t="s">
        <v>46</v>
      </c>
      <c r="I14" s="8">
        <f>INT(M4+(M6*M5*2^B17)/2^15)</f>
        <v>27313</v>
      </c>
      <c r="J14" s="32" t="s">
        <v>23</v>
      </c>
      <c r="K14" s="21">
        <f>I14/2^15*(2^B5*C5)</f>
        <v>250.0579833984375</v>
      </c>
      <c r="L14" s="33" t="s">
        <v>21</v>
      </c>
      <c r="M14" s="11" t="s">
        <v>16</v>
      </c>
      <c r="N14" s="8"/>
    </row>
    <row r="15" spans="1:14" s="26" customFormat="1" ht="22.05" customHeight="1" x14ac:dyDescent="0.2">
      <c r="A15" s="44" t="s">
        <v>38</v>
      </c>
      <c r="B15" s="45"/>
      <c r="C15" s="47"/>
      <c r="D15" s="49"/>
      <c r="E15" s="30" t="s">
        <v>29</v>
      </c>
      <c r="F15" s="31">
        <v>16</v>
      </c>
      <c r="G15" s="6" t="s">
        <v>50</v>
      </c>
      <c r="H15" s="11"/>
      <c r="I15" s="6"/>
      <c r="J15" s="6"/>
      <c r="K15" s="6"/>
      <c r="L15" s="6"/>
      <c r="M15" s="11"/>
      <c r="N15" s="25"/>
    </row>
    <row r="16" spans="1:14" ht="22.05" customHeight="1" x14ac:dyDescent="0.2">
      <c r="A16" s="9" t="s">
        <v>6</v>
      </c>
      <c r="B16" s="5" t="s">
        <v>7</v>
      </c>
      <c r="C16" s="5" t="s">
        <v>8</v>
      </c>
      <c r="D16" s="5" t="s">
        <v>9</v>
      </c>
      <c r="E16" s="5" t="s">
        <v>10</v>
      </c>
      <c r="F16" s="10"/>
      <c r="G16" s="6" t="s">
        <v>49</v>
      </c>
      <c r="N16" s="25"/>
    </row>
    <row r="17" spans="1:14" ht="22.05" customHeight="1" x14ac:dyDescent="0.2">
      <c r="A17" s="9">
        <v>16</v>
      </c>
      <c r="B17" s="5">
        <f>SIGN(B18)*INT(ABS(B18))</f>
        <v>-4</v>
      </c>
      <c r="C17" s="16">
        <f>C5/C11</f>
        <v>0.234375</v>
      </c>
      <c r="D17" s="5">
        <v>1</v>
      </c>
      <c r="E17" s="5">
        <f>2^(F15-1)</f>
        <v>32768</v>
      </c>
      <c r="F17" s="10"/>
      <c r="G17" s="11" t="s">
        <v>24</v>
      </c>
      <c r="N17" s="8"/>
    </row>
    <row r="18" spans="1:14" ht="22.05" customHeight="1" x14ac:dyDescent="0.2">
      <c r="A18" s="38" t="s">
        <v>52</v>
      </c>
      <c r="B18" s="14">
        <v>-4.549635499493375</v>
      </c>
      <c r="C18" s="15" t="s">
        <v>5</v>
      </c>
      <c r="D18" s="5">
        <f>D17*2^$B17*$C17/2^(F15-1)</f>
        <v>4.4703483581542969E-7</v>
      </c>
      <c r="E18" s="16">
        <f>E17*2^$B17*$C17/2^(F15-1)</f>
        <v>1.46484375E-2</v>
      </c>
      <c r="F18" s="10"/>
      <c r="G18" s="1"/>
      <c r="H18" s="1"/>
      <c r="I18" s="1"/>
      <c r="J18" s="1"/>
      <c r="K18" s="1"/>
      <c r="L18" s="1"/>
      <c r="M18" s="1"/>
      <c r="N18" s="8"/>
    </row>
    <row r="19" spans="1:14" ht="22.05" customHeight="1" thickBot="1" x14ac:dyDescent="0.25">
      <c r="A19" s="39" t="s">
        <v>53</v>
      </c>
      <c r="B19" s="17">
        <f>D14*(2^F15/2^A17)/2^B18/C17</f>
        <v>0.99923001191172822</v>
      </c>
      <c r="C19" s="18" t="s">
        <v>4</v>
      </c>
      <c r="D19" s="19"/>
      <c r="E19" s="19"/>
      <c r="F19" s="20"/>
      <c r="G19" s="1"/>
      <c r="H19" s="1"/>
      <c r="I19" s="1"/>
      <c r="J19" s="1"/>
      <c r="K19" s="1"/>
      <c r="L19" s="1"/>
      <c r="M19" s="1"/>
      <c r="N19" s="8"/>
    </row>
    <row r="20" spans="1:14" x14ac:dyDescent="0.2">
      <c r="A20" s="22"/>
      <c r="B20" s="2"/>
      <c r="C20" s="3"/>
      <c r="D20" s="4"/>
      <c r="E20" s="3"/>
      <c r="F20" s="4"/>
      <c r="G20" s="5"/>
      <c r="H20" s="1"/>
      <c r="I20" s="1"/>
      <c r="J20" s="1"/>
      <c r="K20" s="1"/>
      <c r="L20" s="1"/>
      <c r="N20" s="8"/>
    </row>
    <row r="21" spans="1:14" ht="13.8" customHeight="1" x14ac:dyDescent="0.2">
      <c r="A21" s="27"/>
      <c r="B21" s="5"/>
      <c r="C21" s="5"/>
      <c r="D21" s="23"/>
      <c r="E21" s="5"/>
      <c r="F21" s="5"/>
      <c r="G21" s="5"/>
      <c r="H21" s="1"/>
      <c r="I21" s="1"/>
      <c r="J21" s="1"/>
      <c r="K21" s="1"/>
      <c r="L21" s="1"/>
      <c r="M21" s="1"/>
      <c r="N21" s="8"/>
    </row>
    <row r="22" spans="1:14" x14ac:dyDescent="0.2">
      <c r="A22" s="27"/>
      <c r="B22" s="5"/>
      <c r="C22" s="5"/>
      <c r="D22" s="23"/>
      <c r="E22" s="5"/>
      <c r="F22" s="5"/>
      <c r="G22" s="5"/>
      <c r="H22" s="1"/>
      <c r="I22" s="1"/>
      <c r="J22" s="1"/>
      <c r="K22" s="1"/>
      <c r="L22" s="1"/>
      <c r="M22" s="1"/>
      <c r="N22" s="8"/>
    </row>
    <row r="23" spans="1:14" x14ac:dyDescent="0.2">
      <c r="A23" s="5"/>
      <c r="B23" s="5"/>
      <c r="C23" s="5"/>
      <c r="D23" s="24"/>
      <c r="E23" s="5"/>
      <c r="F23" s="5"/>
      <c r="G23" s="23"/>
    </row>
  </sheetData>
  <mergeCells count="15">
    <mergeCell ref="A9:B9"/>
    <mergeCell ref="C14:C15"/>
    <mergeCell ref="D14:D15"/>
    <mergeCell ref="A15:B15"/>
    <mergeCell ref="A1:M1"/>
    <mergeCell ref="A14:B14"/>
    <mergeCell ref="A2:B2"/>
    <mergeCell ref="A8:B8"/>
    <mergeCell ref="A3:B3"/>
    <mergeCell ref="K2:K3"/>
    <mergeCell ref="M2:M3"/>
    <mergeCell ref="C2:C3"/>
    <mergeCell ref="D2:D3"/>
    <mergeCell ref="C8:C9"/>
    <mergeCell ref="D8:D9"/>
  </mergeCells>
  <phoneticPr fontId="1"/>
  <printOptions horizontalCentered="1" verticalCentered="1"/>
  <pageMargins left="0.78740157480314965" right="0.78740157480314965" top="0.98425196850393704" bottom="0.78740157480314965" header="0.78740157480314965" footer="0.3937007874015748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H5"/>
  <sheetViews>
    <sheetView workbookViewId="0">
      <selection activeCell="B4" sqref="B4"/>
    </sheetView>
  </sheetViews>
  <sheetFormatPr defaultRowHeight="23.4" x14ac:dyDescent="0.2"/>
  <cols>
    <col min="1" max="2" width="8.88671875" style="41"/>
    <col min="3" max="3" width="8.88671875" style="41" customWidth="1"/>
    <col min="4" max="5" width="8.88671875" style="41"/>
    <col min="6" max="6" width="8.88671875" style="41" customWidth="1"/>
    <col min="7" max="16384" width="8.88671875" style="41"/>
  </cols>
  <sheetData>
    <row r="2" spans="2:8" x14ac:dyDescent="0.2">
      <c r="B2" s="42" t="s">
        <v>54</v>
      </c>
      <c r="C2" s="43"/>
      <c r="D2" s="43"/>
      <c r="E2" s="43"/>
      <c r="F2" s="43"/>
      <c r="G2" s="43"/>
      <c r="H2" s="43"/>
    </row>
    <row r="3" spans="2:8" x14ac:dyDescent="0.2">
      <c r="B3" s="42" t="s">
        <v>56</v>
      </c>
      <c r="C3" s="43"/>
      <c r="D3" s="43"/>
      <c r="E3" s="43"/>
      <c r="F3" s="43"/>
      <c r="G3" s="43"/>
      <c r="H3" s="43"/>
    </row>
    <row r="4" spans="2:8" ht="24" thickBot="1" x14ac:dyDescent="0.25"/>
    <row r="5" spans="2:8" ht="24" thickBot="1" x14ac:dyDescent="0.25">
      <c r="C5" s="56" t="s">
        <v>55</v>
      </c>
      <c r="D5" s="57"/>
      <c r="E5" s="57"/>
      <c r="F5" s="57"/>
      <c r="G5" s="58"/>
      <c r="H5" s="40"/>
    </row>
  </sheetData>
  <mergeCells count="1">
    <mergeCell ref="C5:G5"/>
  </mergeCells>
  <phoneticPr fontId="1"/>
  <hyperlinks>
    <hyperlink ref="C5" r:id="rId1"/>
  </hyperlinks>
  <pageMargins left="0.7" right="0.7" top="0.75" bottom="0.75" header="0.3" footer="0.3"/>
  <pageSetup paperSize="9" orientation="portrait" horizontalDpi="4294967293" verticalDpi="0"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変換</vt:lpstr>
      <vt:lpstr>お問合せ</vt:lpstr>
      <vt:lpstr>Sheet3</vt:lpstr>
      <vt:lpstr>変換!Print_Area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2018-12-08T12:09:21Z</cp:lastPrinted>
  <dcterms:created xsi:type="dcterms:W3CDTF">2018-12-05T06:53:24Z</dcterms:created>
  <dcterms:modified xsi:type="dcterms:W3CDTF">2018-12-15T08:22:07Z</dcterms:modified>
</cp:coreProperties>
</file>